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4160" windowHeight="10320" tabRatio="383" activeTab="0"/>
  </bookViews>
  <sheets>
    <sheet name="26.6.2013 Hranice" sheetId="1" r:id="rId1"/>
  </sheets>
  <definedNames/>
  <calcPr fullCalcOnLoad="1"/>
</workbook>
</file>

<file path=xl/sharedStrings.xml><?xml version="1.0" encoding="utf-8"?>
<sst xmlns="http://schemas.openxmlformats.org/spreadsheetml/2006/main" count="226" uniqueCount="79">
  <si>
    <t>1.</t>
  </si>
  <si>
    <t>2.</t>
  </si>
  <si>
    <t>HRANI</t>
  </si>
  <si>
    <t>dálka</t>
  </si>
  <si>
    <t>3.</t>
  </si>
  <si>
    <t>4.</t>
  </si>
  <si>
    <t>6.</t>
  </si>
  <si>
    <t>8.</t>
  </si>
  <si>
    <t>5.</t>
  </si>
  <si>
    <t>7.</t>
  </si>
  <si>
    <t>800m</t>
  </si>
  <si>
    <t>9.</t>
  </si>
  <si>
    <t>60m</t>
  </si>
  <si>
    <t>60m př.</t>
  </si>
  <si>
    <t>míček</t>
  </si>
  <si>
    <t>3</t>
  </si>
  <si>
    <t>Příjmení, jméno</t>
  </si>
  <si>
    <t>Dat.nar.</t>
  </si>
  <si>
    <t>Body</t>
  </si>
  <si>
    <t>body</t>
  </si>
  <si>
    <t>b.</t>
  </si>
  <si>
    <t>:</t>
  </si>
  <si>
    <t>10.</t>
  </si>
  <si>
    <t>Klub/oddíl</t>
  </si>
  <si>
    <t>Mladší žáci:</t>
  </si>
  <si>
    <t>(sek.)</t>
  </si>
  <si>
    <t>Pětiboj mladší žákyně:</t>
  </si>
  <si>
    <t>Zdražilová Adéla</t>
  </si>
  <si>
    <t>Dvořáková Jana</t>
  </si>
  <si>
    <t>Podjuklová Kristýna</t>
  </si>
  <si>
    <t>Sargánek Karel</t>
  </si>
  <si>
    <t>2</t>
  </si>
  <si>
    <t>Dvořák Tomáš</t>
  </si>
  <si>
    <t>Jakub Nevřela</t>
  </si>
  <si>
    <t>Martin Zápotocký</t>
  </si>
  <si>
    <t xml:space="preserve">Michal Kaspar </t>
  </si>
  <si>
    <t>5</t>
  </si>
  <si>
    <t>Birnbaumová Tereza</t>
  </si>
  <si>
    <t>Benešová Nikol</t>
  </si>
  <si>
    <t>Bezděk Lubomír</t>
  </si>
  <si>
    <t>Burdej Daniel</t>
  </si>
  <si>
    <t>Vavřík Martin</t>
  </si>
  <si>
    <t>Pospíšil Jan</t>
  </si>
  <si>
    <t>Kaspar Jan</t>
  </si>
  <si>
    <t>Kobliha Lukáš</t>
  </si>
  <si>
    <t>Valach Matyáš</t>
  </si>
  <si>
    <t>Krist Tomáš</t>
  </si>
  <si>
    <t>Vystrčil Mikuláš</t>
  </si>
  <si>
    <t>Kuchař Adam</t>
  </si>
  <si>
    <t>Smolová Iveta</t>
  </si>
  <si>
    <t>Svobodová Veronika</t>
  </si>
  <si>
    <t>Zápotocká Tereza</t>
  </si>
  <si>
    <t>Lýsková Anežka</t>
  </si>
  <si>
    <t>Čtyřboj předžáci:</t>
  </si>
  <si>
    <t>Čtyřboj předžačky:</t>
  </si>
  <si>
    <t>45,3</t>
  </si>
  <si>
    <t>03,6</t>
  </si>
  <si>
    <t>28,8</t>
  </si>
  <si>
    <t>35,2</t>
  </si>
  <si>
    <t>04,4</t>
  </si>
  <si>
    <t>08,9</t>
  </si>
  <si>
    <t>32,9</t>
  </si>
  <si>
    <t>17,9</t>
  </si>
  <si>
    <t>34,8</t>
  </si>
  <si>
    <t>02,6</t>
  </si>
  <si>
    <t>02,9</t>
  </si>
  <si>
    <t>20,1</t>
  </si>
  <si>
    <t>35,4</t>
  </si>
  <si>
    <t>20,4</t>
  </si>
  <si>
    <t>42,0</t>
  </si>
  <si>
    <t>42,6</t>
  </si>
  <si>
    <t>51,7</t>
  </si>
  <si>
    <t>53,5</t>
  </si>
  <si>
    <t>58,8</t>
  </si>
  <si>
    <t>17,4</t>
  </si>
  <si>
    <t>15,5</t>
  </si>
  <si>
    <t>17,2</t>
  </si>
  <si>
    <t>48,4</t>
  </si>
  <si>
    <t>53,4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</si>
</sst>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_-;_-* #,##0.00\-;_-* \-??_-;_-@_-"/>
    <numFmt numFmtId="165" formatCode="ddmmyy"/>
    <numFmt numFmtId="166" formatCode="d/m/yy"/>
    <numFmt numFmtId="167" formatCode="00.00"/>
    <numFmt numFmtId="168" formatCode="mmm/yyyy"/>
    <numFmt numFmtId="169" formatCode="[$-405]d\.\ mmmm\ 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\ ##,000_);[Red]\([$€-2]\ #\ ##,000\)"/>
    <numFmt numFmtId="174" formatCode="0.0"/>
  </numFmts>
  <fonts count="22"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8" fillId="3" borderId="0" applyNumberFormat="0" applyBorder="0" applyAlignment="0" applyProtection="0"/>
    <xf numFmtId="0" fontId="9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ill="0" applyBorder="0" applyAlignment="0" applyProtection="0"/>
    <xf numFmtId="0" fontId="15" fillId="0" borderId="7" applyNumberFormat="0" applyFill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left" shrinkToFi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right" shrinkToFit="1"/>
    </xf>
    <xf numFmtId="0" fontId="2" fillId="0" borderId="0" xfId="0" applyFont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3" fillId="0" borderId="0" xfId="0" applyFont="1" applyAlignment="1">
      <alignment shrinkToFit="1"/>
    </xf>
    <xf numFmtId="0" fontId="3" fillId="0" borderId="0" xfId="0" applyFont="1" applyAlignment="1">
      <alignment horizontal="left" shrinkToFit="1"/>
    </xf>
    <xf numFmtId="0" fontId="3" fillId="0" borderId="0" xfId="0" applyFont="1" applyAlignment="1">
      <alignment horizontal="right" shrinkToFit="1"/>
    </xf>
    <xf numFmtId="2" fontId="3" fillId="0" borderId="0" xfId="0" applyNumberFormat="1" applyFont="1" applyAlignment="1">
      <alignment horizontal="center" shrinkToFit="1"/>
    </xf>
    <xf numFmtId="49" fontId="3" fillId="0" borderId="0" xfId="0" applyNumberFormat="1" applyFont="1" applyAlignment="1">
      <alignment horizontal="center" shrinkToFit="1"/>
    </xf>
    <xf numFmtId="2" fontId="4" fillId="0" borderId="0" xfId="0" applyNumberFormat="1" applyFont="1" applyAlignment="1">
      <alignment horizontal="center" shrinkToFit="1"/>
    </xf>
    <xf numFmtId="49" fontId="4" fillId="0" borderId="0" xfId="0" applyNumberFormat="1" applyFont="1" applyAlignment="1">
      <alignment horizontal="center" shrinkToFit="1"/>
    </xf>
    <xf numFmtId="49" fontId="4" fillId="0" borderId="0" xfId="0" applyNumberFormat="1" applyFont="1" applyAlignment="1">
      <alignment horizontal="right" shrinkToFit="1"/>
    </xf>
    <xf numFmtId="0" fontId="3" fillId="0" borderId="0" xfId="0" applyNumberFormat="1" applyFont="1" applyAlignment="1">
      <alignment horizontal="right" shrinkToFit="1"/>
    </xf>
    <xf numFmtId="2" fontId="2" fillId="0" borderId="0" xfId="0" applyNumberFormat="1" applyFont="1" applyAlignment="1">
      <alignment horizontal="center" shrinkToFit="1"/>
    </xf>
    <xf numFmtId="49" fontId="2" fillId="0" borderId="0" xfId="0" applyNumberFormat="1" applyFont="1" applyAlignment="1">
      <alignment horizontal="center" shrinkToFit="1"/>
    </xf>
    <xf numFmtId="1" fontId="2" fillId="0" borderId="0" xfId="0" applyNumberFormat="1" applyFont="1" applyAlignment="1">
      <alignment horizontal="right" shrinkToFit="1"/>
    </xf>
    <xf numFmtId="1" fontId="2" fillId="0" borderId="0" xfId="0" applyNumberFormat="1" applyFont="1" applyAlignment="1">
      <alignment horizontal="center" shrinkToFit="1"/>
    </xf>
    <xf numFmtId="14" fontId="3" fillId="0" borderId="0" xfId="0" applyNumberFormat="1" applyFont="1" applyAlignment="1">
      <alignment horizontal="center" shrinkToFit="1"/>
    </xf>
    <xf numFmtId="1" fontId="3" fillId="0" borderId="0" xfId="0" applyNumberFormat="1" applyFont="1" applyAlignment="1">
      <alignment horizontal="right" shrinkToFit="1"/>
    </xf>
    <xf numFmtId="1" fontId="3" fillId="0" borderId="0" xfId="0" applyNumberFormat="1" applyFont="1" applyAlignment="1">
      <alignment horizontal="center" shrinkToFit="1"/>
    </xf>
    <xf numFmtId="0" fontId="3" fillId="0" borderId="0" xfId="0" applyNumberFormat="1" applyFont="1" applyAlignment="1">
      <alignment horizontal="center" shrinkToFit="1"/>
    </xf>
    <xf numFmtId="174" fontId="2" fillId="0" borderId="0" xfId="0" applyNumberFormat="1" applyFont="1" applyAlignment="1">
      <alignment shrinkToFit="1"/>
    </xf>
    <xf numFmtId="174" fontId="3" fillId="0" borderId="0" xfId="0" applyNumberFormat="1" applyFont="1" applyAlignment="1">
      <alignment horizontal="center" shrinkToFit="1"/>
    </xf>
    <xf numFmtId="174" fontId="4" fillId="0" borderId="0" xfId="0" applyNumberFormat="1" applyFont="1" applyAlignment="1">
      <alignment horizontal="center" shrinkToFit="1"/>
    </xf>
    <xf numFmtId="174" fontId="2" fillId="0" borderId="0" xfId="0" applyNumberFormat="1" applyFont="1" applyAlignment="1">
      <alignment horizontal="center" shrinkToFit="1"/>
    </xf>
    <xf numFmtId="174" fontId="3" fillId="0" borderId="0" xfId="0" applyNumberFormat="1" applyFont="1" applyAlignment="1">
      <alignment shrinkToFit="1"/>
    </xf>
    <xf numFmtId="49" fontId="2" fillId="0" borderId="0" xfId="0" applyNumberFormat="1" applyFont="1" applyAlignment="1">
      <alignment horizontal="left" shrinkToFit="1"/>
    </xf>
    <xf numFmtId="49" fontId="3" fillId="0" borderId="0" xfId="0" applyNumberFormat="1" applyFont="1" applyAlignment="1">
      <alignment horizontal="left" shrinkToFit="1"/>
    </xf>
    <xf numFmtId="49" fontId="3" fillId="0" borderId="0" xfId="0" applyNumberFormat="1" applyFont="1" applyAlignment="1">
      <alignment shrinkToFit="1"/>
    </xf>
    <xf numFmtId="0" fontId="2" fillId="0" borderId="0" xfId="0" applyFont="1" applyAlignment="1">
      <alignment horizontal="left" shrinkToFit="1"/>
    </xf>
    <xf numFmtId="0" fontId="0" fillId="0" borderId="0" xfId="0" applyAlignment="1">
      <alignment shrinkToFi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PageLayoutView="0" workbookViewId="0" topLeftCell="A1">
      <selection activeCell="H4" sqref="H4"/>
    </sheetView>
  </sheetViews>
  <sheetFormatPr defaultColWidth="9.140625" defaultRowHeight="12.75"/>
  <cols>
    <col min="1" max="1" width="4.00390625" style="6" customWidth="1"/>
    <col min="2" max="2" width="19.00390625" style="6" customWidth="1"/>
    <col min="3" max="3" width="8.421875" style="6" bestFit="1" customWidth="1"/>
    <col min="4" max="4" width="9.140625" style="6" customWidth="1"/>
    <col min="5" max="5" width="5.00390625" style="6" customWidth="1"/>
    <col min="6" max="6" width="2.57421875" style="6" customWidth="1"/>
    <col min="7" max="7" width="7.28125" style="27" customWidth="1"/>
    <col min="8" max="8" width="4.00390625" style="5" customWidth="1"/>
    <col min="9" max="9" width="6.00390625" style="6" customWidth="1"/>
    <col min="10" max="10" width="4.00390625" style="6" customWidth="1"/>
    <col min="11" max="11" width="5.57421875" style="27" customWidth="1"/>
    <col min="12" max="12" width="4.00390625" style="6" customWidth="1"/>
    <col min="13" max="13" width="5.421875" style="6" customWidth="1"/>
    <col min="14" max="14" width="4.00390625" style="6" customWidth="1"/>
    <col min="15" max="15" width="4.421875" style="6" customWidth="1"/>
    <col min="16" max="16" width="1.57421875" style="6" customWidth="1"/>
    <col min="17" max="17" width="5.7109375" style="30" customWidth="1"/>
    <col min="18" max="18" width="4.00390625" style="6" customWidth="1"/>
    <col min="19" max="16384" width="9.140625" style="6" customWidth="1"/>
  </cols>
  <sheetData>
    <row r="1" spans="1:18" ht="15">
      <c r="A1" s="31" t="s">
        <v>24</v>
      </c>
      <c r="B1" s="32"/>
      <c r="C1" s="3"/>
      <c r="D1" s="4"/>
      <c r="E1" s="5"/>
      <c r="F1" s="1"/>
      <c r="G1" s="23"/>
      <c r="I1" s="2"/>
      <c r="J1" s="2"/>
      <c r="K1" s="23"/>
      <c r="L1" s="2"/>
      <c r="M1" s="2"/>
      <c r="N1" s="2"/>
      <c r="O1" s="3"/>
      <c r="P1" s="2"/>
      <c r="Q1" s="28"/>
      <c r="R1" s="2"/>
    </row>
    <row r="2" spans="1:18" ht="14.25">
      <c r="A2" s="7"/>
      <c r="B2" s="6" t="s">
        <v>16</v>
      </c>
      <c r="C2" s="8" t="s">
        <v>17</v>
      </c>
      <c r="D2" s="5" t="s">
        <v>23</v>
      </c>
      <c r="E2" s="5" t="s">
        <v>18</v>
      </c>
      <c r="F2" s="7"/>
      <c r="G2" s="24" t="s">
        <v>13</v>
      </c>
      <c r="H2" s="5" t="s">
        <v>19</v>
      </c>
      <c r="I2" s="9" t="s">
        <v>14</v>
      </c>
      <c r="J2" s="5" t="s">
        <v>19</v>
      </c>
      <c r="K2" s="24" t="s">
        <v>12</v>
      </c>
      <c r="L2" s="5" t="s">
        <v>19</v>
      </c>
      <c r="M2" s="9" t="s">
        <v>3</v>
      </c>
      <c r="N2" s="5" t="s">
        <v>19</v>
      </c>
      <c r="O2" s="8" t="s">
        <v>10</v>
      </c>
      <c r="P2" s="5"/>
      <c r="Q2" s="29" t="s">
        <v>25</v>
      </c>
      <c r="R2" s="5" t="s">
        <v>19</v>
      </c>
    </row>
    <row r="3" spans="1:18" ht="15">
      <c r="A3" s="8"/>
      <c r="B3" s="2"/>
      <c r="C3" s="8"/>
      <c r="D3" s="5"/>
      <c r="E3" s="5"/>
      <c r="F3" s="7"/>
      <c r="G3" s="25"/>
      <c r="I3" s="11"/>
      <c r="J3" s="5"/>
      <c r="K3" s="25"/>
      <c r="L3" s="5"/>
      <c r="M3" s="11"/>
      <c r="N3" s="5"/>
      <c r="O3" s="13"/>
      <c r="P3" s="12"/>
      <c r="Q3" s="29"/>
      <c r="R3" s="5"/>
    </row>
    <row r="4" spans="1:18" ht="14.25">
      <c r="A4" s="8" t="s">
        <v>0</v>
      </c>
      <c r="B4" s="7" t="s">
        <v>32</v>
      </c>
      <c r="C4" s="14">
        <v>2000</v>
      </c>
      <c r="D4" s="5" t="s">
        <v>2</v>
      </c>
      <c r="E4" s="5">
        <v>1252</v>
      </c>
      <c r="F4" s="7" t="s">
        <v>20</v>
      </c>
      <c r="G4" s="25">
        <v>11.4</v>
      </c>
      <c r="H4" s="5">
        <v>274</v>
      </c>
      <c r="I4" s="11">
        <v>38.19</v>
      </c>
      <c r="J4" s="5">
        <f>IF(I4&lt;&gt;0,INT(5.33*(I4-10)^1.1),0)</f>
        <v>209</v>
      </c>
      <c r="K4" s="25">
        <v>9.1</v>
      </c>
      <c r="L4" s="5">
        <v>233</v>
      </c>
      <c r="M4" s="11">
        <v>3.93</v>
      </c>
      <c r="N4" s="5">
        <f>IF(M4&lt;&gt;0,INT(0.14354*((M4*100)-220)^1.4),0)</f>
        <v>195</v>
      </c>
      <c r="O4" s="13" t="s">
        <v>31</v>
      </c>
      <c r="P4" s="12" t="s">
        <v>21</v>
      </c>
      <c r="Q4" s="29" t="s">
        <v>55</v>
      </c>
      <c r="R4" s="5">
        <f>IF(O4+Q4&lt;&gt;0,INT(0.13279*(235-((O4*60)+Q4))^1.85),0)</f>
        <v>341</v>
      </c>
    </row>
    <row r="5" spans="1:18" ht="14.25">
      <c r="A5" s="8" t="s">
        <v>1</v>
      </c>
      <c r="B5" s="7" t="s">
        <v>30</v>
      </c>
      <c r="C5" s="14">
        <v>2000</v>
      </c>
      <c r="D5" s="5" t="s">
        <v>2</v>
      </c>
      <c r="E5" s="5">
        <v>713</v>
      </c>
      <c r="F5" s="7" t="s">
        <v>20</v>
      </c>
      <c r="G5" s="25">
        <v>13.1</v>
      </c>
      <c r="H5" s="5">
        <v>90</v>
      </c>
      <c r="I5" s="11">
        <v>30.76</v>
      </c>
      <c r="J5" s="5">
        <f>IF(I5&lt;&gt;0,INT(5.33*(I5-10)^1.1),0)</f>
        <v>149</v>
      </c>
      <c r="K5" s="25">
        <v>9.5</v>
      </c>
      <c r="L5" s="5">
        <v>161</v>
      </c>
      <c r="M5" s="11">
        <v>3.42</v>
      </c>
      <c r="N5" s="5">
        <f>IF(M5&lt;&gt;0,INT(0.14354*((M5*100)-220)^1.4),0)</f>
        <v>119</v>
      </c>
      <c r="O5" s="13" t="s">
        <v>15</v>
      </c>
      <c r="P5" s="12" t="s">
        <v>21</v>
      </c>
      <c r="Q5" s="29" t="s">
        <v>56</v>
      </c>
      <c r="R5" s="5">
        <f>IF(O5+Q5&lt;&gt;0,INT(0.13279*(235-((O5*60)+Q5))^1.85),0)</f>
        <v>194</v>
      </c>
    </row>
    <row r="6" spans="1:18" ht="14.25">
      <c r="A6" s="8" t="s">
        <v>4</v>
      </c>
      <c r="B6" s="7" t="s">
        <v>33</v>
      </c>
      <c r="C6" s="14">
        <v>2001</v>
      </c>
      <c r="D6" s="5" t="s">
        <v>2</v>
      </c>
      <c r="E6" s="5">
        <v>369</v>
      </c>
      <c r="F6" s="7" t="s">
        <v>20</v>
      </c>
      <c r="G6" s="25">
        <v>14.4</v>
      </c>
      <c r="H6" s="5">
        <v>15</v>
      </c>
      <c r="I6" s="11">
        <v>27.91</v>
      </c>
      <c r="J6" s="5">
        <f>IF(I6&lt;&gt;0,INT(5.33*(I6-10)^1.1),0)</f>
        <v>127</v>
      </c>
      <c r="K6" s="25">
        <v>10</v>
      </c>
      <c r="L6" s="5">
        <v>88</v>
      </c>
      <c r="M6" s="11">
        <v>3.15</v>
      </c>
      <c r="N6" s="5">
        <f>IF(M6&lt;&gt;0,INT(0.14354*((M6*100)-220)^1.4),0)</f>
        <v>84</v>
      </c>
      <c r="O6" s="13" t="s">
        <v>15</v>
      </c>
      <c r="P6" s="12" t="s">
        <v>21</v>
      </c>
      <c r="Q6" s="29" t="s">
        <v>57</v>
      </c>
      <c r="R6" s="5">
        <f>IF(O6+Q6&lt;&gt;0,INT(0.13279*(235-((O6*60)+Q6))^1.85),0)</f>
        <v>55</v>
      </c>
    </row>
    <row r="7" spans="1:18" ht="14.25">
      <c r="A7" s="8" t="s">
        <v>5</v>
      </c>
      <c r="B7" s="7" t="s">
        <v>34</v>
      </c>
      <c r="C7" s="14">
        <v>2001</v>
      </c>
      <c r="D7" s="5" t="s">
        <v>2</v>
      </c>
      <c r="E7" s="5">
        <v>155</v>
      </c>
      <c r="F7" s="7" t="s">
        <v>20</v>
      </c>
      <c r="G7" s="25">
        <v>15.5</v>
      </c>
      <c r="H7" s="5">
        <v>0</v>
      </c>
      <c r="I7" s="11">
        <v>23.11</v>
      </c>
      <c r="J7" s="5">
        <f>IF(I7&lt;&gt;0,INT(5.33*(I7-10)^1.1),0)</f>
        <v>90</v>
      </c>
      <c r="K7" s="25">
        <v>10.8</v>
      </c>
      <c r="L7" s="5">
        <v>14</v>
      </c>
      <c r="M7" s="11">
        <v>2.52</v>
      </c>
      <c r="N7" s="5">
        <f>IF(M7&lt;&gt;0,INT(0.14354*((M7*100)-220)^1.4),0)</f>
        <v>18</v>
      </c>
      <c r="O7" s="13" t="s">
        <v>15</v>
      </c>
      <c r="P7" s="12" t="s">
        <v>21</v>
      </c>
      <c r="Q7" s="29" t="s">
        <v>58</v>
      </c>
      <c r="R7" s="5">
        <f>IF(O7+Q7&lt;&gt;0,INT(0.13279*(235-((O7*60)+Q7))^1.85),0)</f>
        <v>33</v>
      </c>
    </row>
    <row r="8" spans="1:18" ht="14.25">
      <c r="A8" s="8" t="s">
        <v>8</v>
      </c>
      <c r="B8" s="7" t="s">
        <v>35</v>
      </c>
      <c r="C8" s="14">
        <v>2001</v>
      </c>
      <c r="D8" s="5" t="s">
        <v>2</v>
      </c>
      <c r="E8" s="5">
        <v>150</v>
      </c>
      <c r="F8" s="7" t="s">
        <v>20</v>
      </c>
      <c r="G8" s="25"/>
      <c r="H8" s="5">
        <v>0</v>
      </c>
      <c r="I8" s="11">
        <v>30.88</v>
      </c>
      <c r="J8" s="5">
        <f>IF(I8&lt;&gt;0,INT(5.33*(I8-10)^1.1),0)</f>
        <v>150</v>
      </c>
      <c r="K8" s="25">
        <v>14.3</v>
      </c>
      <c r="L8" s="22">
        <v>0</v>
      </c>
      <c r="M8" s="11">
        <v>2.04</v>
      </c>
      <c r="N8" s="5">
        <v>0</v>
      </c>
      <c r="O8" s="13" t="s">
        <v>36</v>
      </c>
      <c r="P8" s="12" t="s">
        <v>21</v>
      </c>
      <c r="Q8" s="29" t="s">
        <v>59</v>
      </c>
      <c r="R8" s="5">
        <v>0</v>
      </c>
    </row>
    <row r="10" spans="1:18" ht="15">
      <c r="A10" s="31" t="s">
        <v>26</v>
      </c>
      <c r="B10" s="32"/>
      <c r="C10" s="32"/>
      <c r="D10" s="4"/>
      <c r="E10" s="5"/>
      <c r="F10" s="4"/>
      <c r="G10" s="26"/>
      <c r="I10" s="15"/>
      <c r="J10" s="2"/>
      <c r="K10" s="26"/>
      <c r="L10" s="2"/>
      <c r="M10" s="15"/>
      <c r="N10" s="2"/>
      <c r="O10" s="17"/>
      <c r="P10" s="18"/>
      <c r="Q10" s="16"/>
      <c r="R10" s="2"/>
    </row>
    <row r="11" spans="1:18" ht="14.25">
      <c r="A11" s="8"/>
      <c r="C11" s="19"/>
      <c r="D11" s="5"/>
      <c r="E11" s="5"/>
      <c r="F11" s="5"/>
      <c r="G11" s="24"/>
      <c r="I11" s="9"/>
      <c r="J11" s="5"/>
      <c r="K11" s="24"/>
      <c r="L11" s="5"/>
      <c r="M11" s="9"/>
      <c r="N11" s="5"/>
      <c r="O11" s="20"/>
      <c r="P11" s="21"/>
      <c r="Q11" s="10"/>
      <c r="R11" s="5"/>
    </row>
    <row r="12" spans="1:18" ht="14.25">
      <c r="A12" s="7"/>
      <c r="B12" s="6" t="s">
        <v>16</v>
      </c>
      <c r="C12" s="19" t="s">
        <v>17</v>
      </c>
      <c r="D12" s="5" t="s">
        <v>23</v>
      </c>
      <c r="E12" s="5" t="s">
        <v>18</v>
      </c>
      <c r="F12" s="5"/>
      <c r="G12" s="24" t="s">
        <v>13</v>
      </c>
      <c r="H12" s="5" t="s">
        <v>18</v>
      </c>
      <c r="I12" s="9" t="s">
        <v>14</v>
      </c>
      <c r="J12" s="5" t="s">
        <v>18</v>
      </c>
      <c r="K12" s="24" t="s">
        <v>12</v>
      </c>
      <c r="L12" s="5" t="s">
        <v>18</v>
      </c>
      <c r="M12" s="9" t="s">
        <v>3</v>
      </c>
      <c r="N12" s="5" t="s">
        <v>18</v>
      </c>
      <c r="O12" s="5" t="s">
        <v>10</v>
      </c>
      <c r="Q12" s="10"/>
      <c r="R12" s="5" t="s">
        <v>18</v>
      </c>
    </row>
    <row r="13" spans="1:18" ht="14.25">
      <c r="A13" s="7"/>
      <c r="E13" s="5"/>
      <c r="F13" s="5"/>
      <c r="G13" s="24"/>
      <c r="I13" s="9"/>
      <c r="J13" s="5"/>
      <c r="K13" s="24"/>
      <c r="L13" s="5"/>
      <c r="M13" s="9"/>
      <c r="N13" s="5"/>
      <c r="O13" s="20"/>
      <c r="P13" s="21"/>
      <c r="Q13" s="10"/>
      <c r="R13" s="5"/>
    </row>
    <row r="14" spans="1:18" ht="14.25">
      <c r="A14" s="8" t="s">
        <v>0</v>
      </c>
      <c r="B14" s="7" t="s">
        <v>27</v>
      </c>
      <c r="C14" s="14">
        <v>2000</v>
      </c>
      <c r="D14" s="5" t="s">
        <v>2</v>
      </c>
      <c r="E14" s="5">
        <v>1279</v>
      </c>
      <c r="F14" s="5" t="s">
        <v>20</v>
      </c>
      <c r="G14" s="24">
        <v>13.2</v>
      </c>
      <c r="H14" s="5">
        <v>206</v>
      </c>
      <c r="I14" s="9">
        <v>33.19</v>
      </c>
      <c r="J14" s="5">
        <f>IF(I14&lt;&gt;0,INT(7.86*(I14-7.95)^1.1),0)</f>
        <v>273</v>
      </c>
      <c r="K14" s="24">
        <v>9.5</v>
      </c>
      <c r="L14" s="5">
        <v>391</v>
      </c>
      <c r="M14" s="9">
        <v>3.09</v>
      </c>
      <c r="N14" s="5">
        <f>IF(M14&lt;&gt;0,INT(0.188807*((M14*100)-210)^1.41),0)</f>
        <v>122</v>
      </c>
      <c r="O14" s="13" t="s">
        <v>15</v>
      </c>
      <c r="P14" s="21" t="s">
        <v>21</v>
      </c>
      <c r="Q14" s="10" t="s">
        <v>60</v>
      </c>
      <c r="R14" s="5">
        <f>IF(O14+Q14&lt;&gt;0,INT(0.11193*(254-((O14*60)+Q14))^1.88),0)</f>
        <v>287</v>
      </c>
    </row>
    <row r="15" spans="1:18" ht="14.25">
      <c r="A15" s="8" t="s">
        <v>1</v>
      </c>
      <c r="B15" s="7" t="s">
        <v>37</v>
      </c>
      <c r="C15" s="14">
        <v>2000</v>
      </c>
      <c r="D15" s="5" t="s">
        <v>2</v>
      </c>
      <c r="E15" s="5">
        <v>1005</v>
      </c>
      <c r="F15" s="5" t="s">
        <v>20</v>
      </c>
      <c r="G15" s="24">
        <v>12.6</v>
      </c>
      <c r="H15" s="5">
        <v>274</v>
      </c>
      <c r="I15" s="9">
        <v>21.44</v>
      </c>
      <c r="J15" s="5">
        <f>IF(I15&lt;&gt;0,INT(7.86*(I15-7.95)^1.1),0)</f>
        <v>137</v>
      </c>
      <c r="K15" s="24">
        <v>9.9</v>
      </c>
      <c r="L15" s="5">
        <v>308</v>
      </c>
      <c r="M15" s="9">
        <v>3.32</v>
      </c>
      <c r="N15" s="5">
        <f>IF(M15&lt;&gt;0,INT(0.188807*((M15*100)-210)^1.41),0)</f>
        <v>165</v>
      </c>
      <c r="O15" s="13" t="s">
        <v>15</v>
      </c>
      <c r="P15" s="21" t="s">
        <v>21</v>
      </c>
      <c r="Q15" s="10" t="s">
        <v>61</v>
      </c>
      <c r="R15" s="5">
        <f>IF(O15+Q15&lt;&gt;0,INT(0.11193*(254-((O15*60)+Q15))^1.88),0)</f>
        <v>121</v>
      </c>
    </row>
    <row r="16" spans="1:18" ht="14.25">
      <c r="A16" s="8" t="s">
        <v>4</v>
      </c>
      <c r="B16" s="7" t="s">
        <v>28</v>
      </c>
      <c r="C16" s="14">
        <v>2001</v>
      </c>
      <c r="D16" s="5" t="s">
        <v>2</v>
      </c>
      <c r="E16" s="5">
        <v>936</v>
      </c>
      <c r="F16" s="5" t="s">
        <v>20</v>
      </c>
      <c r="G16" s="24">
        <v>13.4</v>
      </c>
      <c r="H16" s="5">
        <v>185</v>
      </c>
      <c r="I16" s="9">
        <v>19.4</v>
      </c>
      <c r="J16" s="5">
        <f>IF(I16&lt;&gt;0,INT(7.86*(I16-7.95)^1.1),0)</f>
        <v>114</v>
      </c>
      <c r="K16" s="24">
        <v>9.8</v>
      </c>
      <c r="L16" s="5">
        <v>328</v>
      </c>
      <c r="M16" s="9">
        <v>2.91</v>
      </c>
      <c r="N16" s="5">
        <f>IF(M16&lt;&gt;0,INT(0.188807*((M16*100)-210)^1.41),0)</f>
        <v>92</v>
      </c>
      <c r="O16" s="13" t="s">
        <v>15</v>
      </c>
      <c r="P16" s="21" t="s">
        <v>21</v>
      </c>
      <c r="Q16" s="10" t="s">
        <v>62</v>
      </c>
      <c r="R16" s="5">
        <f>IF(O16+Q16&lt;&gt;0,INT(0.11193*(254-((O16*60)+Q16))^1.88),0)</f>
        <v>217</v>
      </c>
    </row>
    <row r="17" spans="1:18" ht="14.25">
      <c r="A17" s="8" t="s">
        <v>5</v>
      </c>
      <c r="B17" s="7" t="s">
        <v>38</v>
      </c>
      <c r="C17" s="14">
        <v>2000</v>
      </c>
      <c r="D17" s="5" t="s">
        <v>2</v>
      </c>
      <c r="E17" s="5">
        <v>799</v>
      </c>
      <c r="F17" s="5" t="s">
        <v>20</v>
      </c>
      <c r="G17" s="24">
        <v>13.5</v>
      </c>
      <c r="H17" s="5">
        <v>175</v>
      </c>
      <c r="I17" s="9">
        <v>15.8</v>
      </c>
      <c r="J17" s="5">
        <f>IF(I17&lt;&gt;0,INT(7.86*(I17-7.95)^1.1),0)</f>
        <v>75</v>
      </c>
      <c r="K17" s="24">
        <v>9.6</v>
      </c>
      <c r="L17" s="5">
        <v>369</v>
      </c>
      <c r="M17" s="9">
        <v>2.77</v>
      </c>
      <c r="N17" s="5">
        <f>IF(M17&lt;&gt;0,INT(0.188807*((M17*100)-210)^1.41),0)</f>
        <v>70</v>
      </c>
      <c r="O17" s="13" t="s">
        <v>15</v>
      </c>
      <c r="P17" s="21" t="s">
        <v>21</v>
      </c>
      <c r="Q17" s="10" t="s">
        <v>63</v>
      </c>
      <c r="R17" s="5">
        <f>IF(O17+Q17&lt;&gt;0,INT(0.11193*(254-((O17*60)+Q17))^1.88),0)</f>
        <v>110</v>
      </c>
    </row>
    <row r="19" spans="1:18" ht="15">
      <c r="A19" s="31" t="s">
        <v>53</v>
      </c>
      <c r="B19" s="32"/>
      <c r="C19" s="32"/>
      <c r="D19" s="4"/>
      <c r="E19" s="5"/>
      <c r="F19" s="1"/>
      <c r="G19" s="23"/>
      <c r="I19" s="2"/>
      <c r="J19" s="2"/>
      <c r="K19" s="23"/>
      <c r="L19" s="2"/>
      <c r="M19" s="2"/>
      <c r="N19" s="2"/>
      <c r="O19" s="3"/>
      <c r="P19" s="2"/>
      <c r="Q19" s="28"/>
      <c r="R19" s="2"/>
    </row>
    <row r="20" spans="1:18" ht="14.25">
      <c r="A20" s="7"/>
      <c r="B20" s="6" t="s">
        <v>16</v>
      </c>
      <c r="C20" s="8" t="s">
        <v>17</v>
      </c>
      <c r="D20" s="5" t="s">
        <v>23</v>
      </c>
      <c r="E20" s="5" t="s">
        <v>18</v>
      </c>
      <c r="F20" s="7"/>
      <c r="G20" s="24"/>
      <c r="I20" s="9" t="s">
        <v>14</v>
      </c>
      <c r="J20" s="5" t="s">
        <v>19</v>
      </c>
      <c r="K20" s="24" t="s">
        <v>12</v>
      </c>
      <c r="L20" s="5" t="s">
        <v>19</v>
      </c>
      <c r="M20" s="9" t="s">
        <v>3</v>
      </c>
      <c r="N20" s="5" t="s">
        <v>19</v>
      </c>
      <c r="O20" s="5" t="s">
        <v>10</v>
      </c>
      <c r="Q20" s="29" t="s">
        <v>25</v>
      </c>
      <c r="R20" s="5" t="s">
        <v>19</v>
      </c>
    </row>
    <row r="21" spans="1:17" ht="15">
      <c r="A21" s="8"/>
      <c r="B21" s="2"/>
      <c r="C21" s="8"/>
      <c r="D21" s="5"/>
      <c r="E21" s="5"/>
      <c r="F21" s="7"/>
      <c r="G21" s="24"/>
      <c r="I21" s="9"/>
      <c r="K21" s="24"/>
      <c r="M21" s="9"/>
      <c r="O21" s="8"/>
      <c r="P21" s="5"/>
      <c r="Q21" s="29"/>
    </row>
    <row r="22" spans="1:18" ht="14.25">
      <c r="A22" s="8" t="s">
        <v>0</v>
      </c>
      <c r="B22" s="7" t="s">
        <v>39</v>
      </c>
      <c r="C22" s="14">
        <v>2002</v>
      </c>
      <c r="D22" s="5" t="s">
        <v>2</v>
      </c>
      <c r="E22" s="5">
        <v>725</v>
      </c>
      <c r="F22" s="7" t="s">
        <v>20</v>
      </c>
      <c r="G22" s="25"/>
      <c r="I22" s="11">
        <v>32.46</v>
      </c>
      <c r="J22" s="5">
        <f aca="true" t="shared" si="0" ref="J22:J31">IF(I22&lt;&gt;0,INT(5.33*(I22-10)^1.1),0)</f>
        <v>163</v>
      </c>
      <c r="K22" s="25">
        <v>9.3</v>
      </c>
      <c r="L22" s="5">
        <v>196</v>
      </c>
      <c r="M22" s="11">
        <v>3.74</v>
      </c>
      <c r="N22" s="5">
        <f aca="true" t="shared" si="1" ref="N22:N31">IF(M22&lt;&gt;0,INT(0.14354*((M22*100)-220)^1.4),0)</f>
        <v>165</v>
      </c>
      <c r="O22" s="13" t="s">
        <v>15</v>
      </c>
      <c r="P22" s="12" t="s">
        <v>21</v>
      </c>
      <c r="Q22" s="29" t="s">
        <v>64</v>
      </c>
      <c r="R22" s="5">
        <f aca="true" t="shared" si="2" ref="R22:R30">IF(O22+Q22&lt;&gt;0,INT(0.13279*(235-((O22*60)+Q22))^1.85),0)</f>
        <v>201</v>
      </c>
    </row>
    <row r="23" spans="1:18" ht="14.25">
      <c r="A23" s="8" t="s">
        <v>1</v>
      </c>
      <c r="B23" s="7" t="s">
        <v>40</v>
      </c>
      <c r="C23" s="14">
        <v>2002</v>
      </c>
      <c r="D23" s="5" t="s">
        <v>2</v>
      </c>
      <c r="E23" s="5">
        <v>663</v>
      </c>
      <c r="F23" s="7" t="s">
        <v>20</v>
      </c>
      <c r="G23" s="25"/>
      <c r="I23" s="11">
        <v>31.33</v>
      </c>
      <c r="J23" s="5">
        <f t="shared" si="0"/>
        <v>154</v>
      </c>
      <c r="K23" s="25">
        <v>9.5</v>
      </c>
      <c r="L23" s="5">
        <v>161</v>
      </c>
      <c r="M23" s="11">
        <v>3.63</v>
      </c>
      <c r="N23" s="5">
        <f t="shared" si="1"/>
        <v>149</v>
      </c>
      <c r="O23" s="13" t="s">
        <v>15</v>
      </c>
      <c r="P23" s="12" t="s">
        <v>21</v>
      </c>
      <c r="Q23" s="29" t="s">
        <v>65</v>
      </c>
      <c r="R23" s="5">
        <f t="shared" si="2"/>
        <v>199</v>
      </c>
    </row>
    <row r="24" spans="1:18" ht="14.25">
      <c r="A24" s="8" t="s">
        <v>4</v>
      </c>
      <c r="B24" s="7" t="s">
        <v>41</v>
      </c>
      <c r="C24" s="14">
        <v>2003</v>
      </c>
      <c r="D24" s="5" t="s">
        <v>2</v>
      </c>
      <c r="E24" s="5">
        <v>491</v>
      </c>
      <c r="F24" s="7" t="s">
        <v>20</v>
      </c>
      <c r="G24" s="25"/>
      <c r="I24" s="11">
        <v>27.62</v>
      </c>
      <c r="J24" s="5">
        <f t="shared" si="0"/>
        <v>125</v>
      </c>
      <c r="K24" s="25">
        <v>9.6</v>
      </c>
      <c r="L24" s="5">
        <v>145</v>
      </c>
      <c r="M24" s="11">
        <v>3.48</v>
      </c>
      <c r="N24" s="5">
        <f t="shared" si="1"/>
        <v>127</v>
      </c>
      <c r="O24" s="13" t="s">
        <v>15</v>
      </c>
      <c r="P24" s="12" t="s">
        <v>21</v>
      </c>
      <c r="Q24" s="29" t="s">
        <v>66</v>
      </c>
      <c r="R24" s="5">
        <f t="shared" si="2"/>
        <v>94</v>
      </c>
    </row>
    <row r="25" spans="1:18" ht="14.25">
      <c r="A25" s="8" t="s">
        <v>5</v>
      </c>
      <c r="B25" s="7" t="s">
        <v>43</v>
      </c>
      <c r="C25" s="14">
        <v>2002</v>
      </c>
      <c r="D25" s="5" t="s">
        <v>2</v>
      </c>
      <c r="E25" s="5">
        <v>402</v>
      </c>
      <c r="F25" s="7" t="s">
        <v>20</v>
      </c>
      <c r="G25" s="25"/>
      <c r="I25" s="11">
        <v>38.89</v>
      </c>
      <c r="J25" s="5">
        <f t="shared" si="0"/>
        <v>215</v>
      </c>
      <c r="K25" s="25">
        <v>10.3</v>
      </c>
      <c r="L25" s="5">
        <v>53</v>
      </c>
      <c r="M25" s="11">
        <v>3.29</v>
      </c>
      <c r="N25" s="5">
        <f t="shared" si="1"/>
        <v>102</v>
      </c>
      <c r="O25" s="13" t="s">
        <v>15</v>
      </c>
      <c r="P25" s="12" t="s">
        <v>21</v>
      </c>
      <c r="Q25" s="29" t="s">
        <v>67</v>
      </c>
      <c r="R25" s="5">
        <f t="shared" si="2"/>
        <v>32</v>
      </c>
    </row>
    <row r="26" spans="1:18" ht="14.25">
      <c r="A26" s="8" t="s">
        <v>8</v>
      </c>
      <c r="B26" s="7" t="s">
        <v>42</v>
      </c>
      <c r="C26" s="14">
        <v>2003</v>
      </c>
      <c r="D26" s="5" t="s">
        <v>2</v>
      </c>
      <c r="E26" s="5">
        <v>374</v>
      </c>
      <c r="F26" s="7" t="s">
        <v>20</v>
      </c>
      <c r="G26" s="25"/>
      <c r="I26" s="11">
        <v>21.7</v>
      </c>
      <c r="J26" s="5">
        <f t="shared" si="0"/>
        <v>79</v>
      </c>
      <c r="K26" s="25">
        <v>10</v>
      </c>
      <c r="L26" s="5">
        <v>88</v>
      </c>
      <c r="M26" s="11">
        <v>3.38</v>
      </c>
      <c r="N26" s="5">
        <f t="shared" si="1"/>
        <v>114</v>
      </c>
      <c r="O26" s="13" t="s">
        <v>15</v>
      </c>
      <c r="P26" s="12" t="s">
        <v>21</v>
      </c>
      <c r="Q26" s="29" t="s">
        <v>68</v>
      </c>
      <c r="R26" s="5">
        <f t="shared" si="2"/>
        <v>93</v>
      </c>
    </row>
    <row r="27" spans="1:18" ht="14.25">
      <c r="A27" s="8" t="s">
        <v>6</v>
      </c>
      <c r="B27" s="7" t="s">
        <v>44</v>
      </c>
      <c r="C27" s="14">
        <v>2003</v>
      </c>
      <c r="D27" s="5" t="s">
        <v>2</v>
      </c>
      <c r="E27" s="5">
        <v>265</v>
      </c>
      <c r="F27" s="7" t="s">
        <v>20</v>
      </c>
      <c r="G27" s="25"/>
      <c r="I27" s="11">
        <v>27.2</v>
      </c>
      <c r="J27" s="5">
        <f t="shared" si="0"/>
        <v>121</v>
      </c>
      <c r="K27" s="25">
        <v>10.2</v>
      </c>
      <c r="L27" s="5">
        <v>64</v>
      </c>
      <c r="M27" s="11">
        <v>2.99</v>
      </c>
      <c r="N27" s="5">
        <f t="shared" si="1"/>
        <v>65</v>
      </c>
      <c r="O27" s="13" t="s">
        <v>15</v>
      </c>
      <c r="P27" s="12" t="s">
        <v>21</v>
      </c>
      <c r="Q27" s="29" t="s">
        <v>69</v>
      </c>
      <c r="R27" s="5">
        <f t="shared" si="2"/>
        <v>15</v>
      </c>
    </row>
    <row r="28" spans="1:18" ht="14.25">
      <c r="A28" s="8" t="s">
        <v>9</v>
      </c>
      <c r="B28" s="7" t="s">
        <v>45</v>
      </c>
      <c r="C28" s="14">
        <v>2003</v>
      </c>
      <c r="D28" s="5" t="s">
        <v>2</v>
      </c>
      <c r="E28" s="5">
        <v>215</v>
      </c>
      <c r="F28" s="7" t="s">
        <v>20</v>
      </c>
      <c r="G28" s="25"/>
      <c r="I28" s="11">
        <v>17.71</v>
      </c>
      <c r="J28" s="5">
        <f t="shared" si="0"/>
        <v>50</v>
      </c>
      <c r="K28" s="25">
        <v>10.2</v>
      </c>
      <c r="L28" s="5">
        <v>64</v>
      </c>
      <c r="M28" s="11">
        <v>3.18</v>
      </c>
      <c r="N28" s="5">
        <f t="shared" si="1"/>
        <v>88</v>
      </c>
      <c r="O28" s="13" t="s">
        <v>15</v>
      </c>
      <c r="P28" s="12" t="s">
        <v>21</v>
      </c>
      <c r="Q28" s="29" t="s">
        <v>70</v>
      </c>
      <c r="R28" s="5">
        <f t="shared" si="2"/>
        <v>13</v>
      </c>
    </row>
    <row r="29" spans="1:18" ht="14.25">
      <c r="A29" s="8" t="s">
        <v>7</v>
      </c>
      <c r="B29" s="7" t="s">
        <v>46</v>
      </c>
      <c r="C29" s="14">
        <v>2002</v>
      </c>
      <c r="D29" s="5" t="s">
        <v>2</v>
      </c>
      <c r="E29" s="5">
        <v>98</v>
      </c>
      <c r="F29" s="7" t="s">
        <v>20</v>
      </c>
      <c r="G29" s="25"/>
      <c r="I29" s="11">
        <v>18.83</v>
      </c>
      <c r="J29" s="5">
        <f t="shared" si="0"/>
        <v>58</v>
      </c>
      <c r="K29" s="25">
        <v>10.7</v>
      </c>
      <c r="L29" s="5">
        <v>20</v>
      </c>
      <c r="M29" s="11">
        <v>2.53</v>
      </c>
      <c r="N29" s="5">
        <f t="shared" si="1"/>
        <v>19</v>
      </c>
      <c r="O29" s="13" t="s">
        <v>15</v>
      </c>
      <c r="P29" s="12" t="s">
        <v>21</v>
      </c>
      <c r="Q29" s="29" t="s">
        <v>71</v>
      </c>
      <c r="R29" s="5">
        <f t="shared" si="2"/>
        <v>1</v>
      </c>
    </row>
    <row r="30" spans="1:18" ht="14.25">
      <c r="A30" s="8" t="s">
        <v>11</v>
      </c>
      <c r="B30" s="7" t="s">
        <v>47</v>
      </c>
      <c r="C30" s="14">
        <v>2003</v>
      </c>
      <c r="D30" s="5" t="s">
        <v>2</v>
      </c>
      <c r="E30" s="5">
        <v>70</v>
      </c>
      <c r="F30" s="7" t="s">
        <v>20</v>
      </c>
      <c r="G30" s="25"/>
      <c r="I30" s="11">
        <v>13.2</v>
      </c>
      <c r="J30" s="5">
        <f t="shared" si="0"/>
        <v>19</v>
      </c>
      <c r="K30" s="25">
        <v>11.4</v>
      </c>
      <c r="L30" s="5">
        <v>0</v>
      </c>
      <c r="M30" s="11">
        <v>2.87</v>
      </c>
      <c r="N30" s="5">
        <f t="shared" si="1"/>
        <v>51</v>
      </c>
      <c r="O30" s="13" t="s">
        <v>15</v>
      </c>
      <c r="P30" s="12" t="s">
        <v>21</v>
      </c>
      <c r="Q30" s="29" t="s">
        <v>72</v>
      </c>
      <c r="R30" s="5">
        <f t="shared" si="2"/>
        <v>0</v>
      </c>
    </row>
    <row r="31" spans="1:18" ht="14.25">
      <c r="A31" s="8" t="s">
        <v>22</v>
      </c>
      <c r="B31" s="7" t="s">
        <v>48</v>
      </c>
      <c r="C31" s="14">
        <v>2003</v>
      </c>
      <c r="D31" s="5" t="s">
        <v>2</v>
      </c>
      <c r="E31" s="5">
        <v>55</v>
      </c>
      <c r="F31" s="7" t="s">
        <v>20</v>
      </c>
      <c r="G31" s="25"/>
      <c r="I31" s="11">
        <v>15.87</v>
      </c>
      <c r="J31" s="5">
        <f t="shared" si="0"/>
        <v>37</v>
      </c>
      <c r="K31" s="25">
        <v>12.6</v>
      </c>
      <c r="L31" s="5">
        <v>0</v>
      </c>
      <c r="M31" s="11">
        <v>2.52</v>
      </c>
      <c r="N31" s="5">
        <f t="shared" si="1"/>
        <v>18</v>
      </c>
      <c r="O31" s="13" t="s">
        <v>15</v>
      </c>
      <c r="P31" s="12" t="s">
        <v>21</v>
      </c>
      <c r="Q31" s="29" t="s">
        <v>73</v>
      </c>
      <c r="R31" s="5">
        <v>0</v>
      </c>
    </row>
    <row r="33" spans="1:18" ht="15">
      <c r="A33" s="31" t="s">
        <v>54</v>
      </c>
      <c r="B33" s="32"/>
      <c r="C33" s="32"/>
      <c r="D33" s="4"/>
      <c r="E33" s="5"/>
      <c r="F33" s="4"/>
      <c r="G33" s="26"/>
      <c r="I33" s="15"/>
      <c r="J33" s="2"/>
      <c r="K33" s="26"/>
      <c r="L33" s="2"/>
      <c r="M33" s="15"/>
      <c r="N33" s="2"/>
      <c r="O33" s="17"/>
      <c r="P33" s="18"/>
      <c r="Q33" s="16"/>
      <c r="R33" s="2"/>
    </row>
    <row r="34" spans="1:18" ht="14.25">
      <c r="A34" s="8"/>
      <c r="C34" s="19"/>
      <c r="D34" s="5"/>
      <c r="E34" s="5"/>
      <c r="F34" s="5"/>
      <c r="G34" s="24"/>
      <c r="I34" s="9"/>
      <c r="J34" s="5"/>
      <c r="K34" s="24"/>
      <c r="L34" s="5"/>
      <c r="M34" s="9"/>
      <c r="N34" s="5"/>
      <c r="O34" s="20"/>
      <c r="P34" s="21"/>
      <c r="Q34" s="10"/>
      <c r="R34" s="5"/>
    </row>
    <row r="35" spans="1:18" ht="14.25">
      <c r="A35" s="7"/>
      <c r="B35" s="6" t="s">
        <v>16</v>
      </c>
      <c r="C35" s="19" t="s">
        <v>17</v>
      </c>
      <c r="D35" s="5" t="s">
        <v>23</v>
      </c>
      <c r="E35" s="5" t="s">
        <v>18</v>
      </c>
      <c r="F35" s="5"/>
      <c r="G35" s="24"/>
      <c r="I35" s="9" t="s">
        <v>14</v>
      </c>
      <c r="J35" s="5" t="s">
        <v>18</v>
      </c>
      <c r="K35" s="24" t="s">
        <v>12</v>
      </c>
      <c r="L35" s="5" t="s">
        <v>18</v>
      </c>
      <c r="M35" s="9" t="s">
        <v>3</v>
      </c>
      <c r="N35" s="5" t="s">
        <v>18</v>
      </c>
      <c r="O35" s="5" t="s">
        <v>10</v>
      </c>
      <c r="Q35" s="10"/>
      <c r="R35" s="5" t="s">
        <v>18</v>
      </c>
    </row>
    <row r="36" spans="1:18" ht="14.25">
      <c r="A36" s="7"/>
      <c r="E36" s="5"/>
      <c r="F36" s="5"/>
      <c r="G36" s="24"/>
      <c r="I36" s="9"/>
      <c r="J36" s="5"/>
      <c r="K36" s="24"/>
      <c r="L36" s="5"/>
      <c r="M36" s="9"/>
      <c r="N36" s="5"/>
      <c r="O36" s="20"/>
      <c r="P36" s="21"/>
      <c r="Q36" s="10"/>
      <c r="R36" s="5"/>
    </row>
    <row r="37" spans="1:18" ht="14.25">
      <c r="A37" s="8" t="s">
        <v>0</v>
      </c>
      <c r="B37" s="7" t="s">
        <v>49</v>
      </c>
      <c r="C37" s="14">
        <v>2002</v>
      </c>
      <c r="D37" s="5" t="s">
        <v>2</v>
      </c>
      <c r="E37" s="5">
        <v>849</v>
      </c>
      <c r="F37" s="5" t="s">
        <v>20</v>
      </c>
      <c r="G37" s="24"/>
      <c r="I37" s="9">
        <v>19.86</v>
      </c>
      <c r="J37" s="5">
        <f>IF(I37&lt;&gt;0,INT(7.86*(I37-7.95)^1.1),0)</f>
        <v>119</v>
      </c>
      <c r="K37" s="24">
        <v>9.8</v>
      </c>
      <c r="L37" s="5">
        <v>328</v>
      </c>
      <c r="M37" s="9">
        <v>3.41</v>
      </c>
      <c r="N37" s="5">
        <f>IF(M37&lt;&gt;0,INT(0.188807*((M37*100)-210)^1.41),0)</f>
        <v>182</v>
      </c>
      <c r="O37" s="13" t="s">
        <v>15</v>
      </c>
      <c r="P37" s="21" t="s">
        <v>21</v>
      </c>
      <c r="Q37" s="10" t="s">
        <v>74</v>
      </c>
      <c r="R37" s="5">
        <f>IF(O37+Q37&lt;&gt;0,INT(0.11193*(254-((O37*60)+Q37))^1.88),0)</f>
        <v>220</v>
      </c>
    </row>
    <row r="38" spans="1:18" ht="14.25">
      <c r="A38" s="8" t="s">
        <v>1</v>
      </c>
      <c r="B38" s="7" t="s">
        <v>50</v>
      </c>
      <c r="C38" s="14">
        <v>2003</v>
      </c>
      <c r="D38" s="5" t="s">
        <v>2</v>
      </c>
      <c r="E38" s="5">
        <v>642</v>
      </c>
      <c r="F38" s="5" t="s">
        <v>20</v>
      </c>
      <c r="G38" s="24"/>
      <c r="I38" s="9">
        <v>20.11</v>
      </c>
      <c r="J38" s="5">
        <f>IF(I38&lt;&gt;0,INT(7.86*(I38-7.95)^1.1),0)</f>
        <v>122</v>
      </c>
      <c r="K38" s="24">
        <v>10.5</v>
      </c>
      <c r="L38" s="5">
        <v>201</v>
      </c>
      <c r="M38" s="9">
        <v>2.86</v>
      </c>
      <c r="N38" s="5">
        <f>IF(M38&lt;&gt;0,INT(0.188807*((M38*100)-210)^1.41),0)</f>
        <v>84</v>
      </c>
      <c r="O38" s="13" t="s">
        <v>15</v>
      </c>
      <c r="P38" s="21" t="s">
        <v>21</v>
      </c>
      <c r="Q38" s="10" t="s">
        <v>75</v>
      </c>
      <c r="R38" s="5">
        <f>IF(O38+Q38&lt;&gt;0,INT(0.11193*(254-((O38*60)+Q38))^1.88),0)</f>
        <v>235</v>
      </c>
    </row>
    <row r="39" spans="1:18" ht="14.25">
      <c r="A39" s="8" t="s">
        <v>4</v>
      </c>
      <c r="B39" s="7" t="s">
        <v>29</v>
      </c>
      <c r="C39" s="14">
        <v>2003</v>
      </c>
      <c r="D39" s="5" t="s">
        <v>2</v>
      </c>
      <c r="E39" s="5">
        <v>507</v>
      </c>
      <c r="F39" s="5" t="s">
        <v>20</v>
      </c>
      <c r="G39" s="24"/>
      <c r="I39" s="9">
        <v>15.35</v>
      </c>
      <c r="J39" s="5">
        <f>IF(I39&lt;&gt;0,INT(7.86*(I39-7.95)^1.1),0)</f>
        <v>71</v>
      </c>
      <c r="K39" s="24">
        <v>10.9</v>
      </c>
      <c r="L39" s="5">
        <v>141</v>
      </c>
      <c r="M39" s="9">
        <v>2.79</v>
      </c>
      <c r="N39" s="5">
        <f>IF(M39&lt;&gt;0,INT(0.188807*((M39*100)-210)^1.41),0)</f>
        <v>73</v>
      </c>
      <c r="O39" s="13" t="s">
        <v>15</v>
      </c>
      <c r="P39" s="21" t="s">
        <v>21</v>
      </c>
      <c r="Q39" s="10" t="s">
        <v>76</v>
      </c>
      <c r="R39" s="5">
        <f>IF(O39+Q39&lt;&gt;0,INT(0.11193*(254-((O39*60)+Q39))^1.88),0)</f>
        <v>222</v>
      </c>
    </row>
    <row r="40" spans="1:18" ht="14.25">
      <c r="A40" s="8" t="s">
        <v>5</v>
      </c>
      <c r="B40" s="7" t="s">
        <v>51</v>
      </c>
      <c r="C40" s="14">
        <v>2003</v>
      </c>
      <c r="D40" s="5" t="s">
        <v>2</v>
      </c>
      <c r="E40" s="5">
        <v>445</v>
      </c>
      <c r="F40" s="5" t="s">
        <v>20</v>
      </c>
      <c r="G40" s="24"/>
      <c r="I40" s="9">
        <v>18.08</v>
      </c>
      <c r="J40" s="5">
        <f>IF(I40&lt;&gt;0,INT(7.86*(I40-7.95)^1.1),0)</f>
        <v>100</v>
      </c>
      <c r="K40" s="24">
        <v>10.5</v>
      </c>
      <c r="L40" s="5">
        <v>201</v>
      </c>
      <c r="M40" s="9">
        <v>2.93</v>
      </c>
      <c r="N40" s="5">
        <f>IF(M40&lt;&gt;0,INT(0.188807*((M40*100)-210)^1.41),0)</f>
        <v>95</v>
      </c>
      <c r="O40" s="13" t="s">
        <v>15</v>
      </c>
      <c r="P40" s="21" t="s">
        <v>21</v>
      </c>
      <c r="Q40" s="10" t="s">
        <v>77</v>
      </c>
      <c r="R40" s="5">
        <f>IF(O40+Q40&lt;&gt;0,INT(0.11193*(254-((O40*60)+Q40))^1.88),0)</f>
        <v>49</v>
      </c>
    </row>
    <row r="41" spans="1:18" ht="14.25">
      <c r="A41" s="8" t="s">
        <v>8</v>
      </c>
      <c r="B41" s="7" t="s">
        <v>52</v>
      </c>
      <c r="C41" s="14">
        <v>2003</v>
      </c>
      <c r="D41" s="5" t="s">
        <v>2</v>
      </c>
      <c r="E41" s="5">
        <v>330</v>
      </c>
      <c r="F41" s="5" t="s">
        <v>20</v>
      </c>
      <c r="G41" s="24"/>
      <c r="I41" s="9">
        <v>16.79</v>
      </c>
      <c r="J41" s="5">
        <f>IF(I41&lt;&gt;0,INT(7.86*(I41-7.95)^1.1),0)</f>
        <v>86</v>
      </c>
      <c r="K41" s="24">
        <v>10.7</v>
      </c>
      <c r="L41" s="5">
        <v>170</v>
      </c>
      <c r="M41" s="9">
        <v>2.56</v>
      </c>
      <c r="N41" s="5">
        <f>IF(M41&lt;&gt;0,INT(0.188807*((M41*100)-210)^1.41),0)</f>
        <v>41</v>
      </c>
      <c r="O41" s="13" t="s">
        <v>15</v>
      </c>
      <c r="P41" s="21" t="s">
        <v>21</v>
      </c>
      <c r="Q41" s="10" t="s">
        <v>78</v>
      </c>
      <c r="R41" s="5">
        <f>IF(O41+Q41&lt;&gt;0,INT(0.11193*(254-((O41*60)+Q41))^1.88),0)</f>
        <v>33</v>
      </c>
    </row>
  </sheetData>
  <sheetProtection/>
  <mergeCells count="4">
    <mergeCell ref="A33:C33"/>
    <mergeCell ref="A1:B1"/>
    <mergeCell ref="A10:C10"/>
    <mergeCell ref="A19:C19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scale="90" r:id="rId1"/>
  <headerFooter alignWithMargins="0">
    <oddHeader>&amp;C&amp;"Arial,Tučné"&amp;12Oddílové víceboje žactva&amp;R&amp;"Arial,Tučné"&amp;12Hranice 26.6.2013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Ulehla</cp:lastModifiedBy>
  <cp:lastPrinted>2013-07-03T05:30:33Z</cp:lastPrinted>
  <dcterms:created xsi:type="dcterms:W3CDTF">2008-09-19T15:59:08Z</dcterms:created>
  <dcterms:modified xsi:type="dcterms:W3CDTF">2013-07-03T08:26:25Z</dcterms:modified>
  <cp:category/>
  <cp:version/>
  <cp:contentType/>
  <cp:contentStatus/>
</cp:coreProperties>
</file>